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D3A0536F-415F-42FF-A33C-6895D249C20D}" xr6:coauthVersionLast="43" xr6:coauthVersionMax="43" xr10:uidLastSave="{00000000-0000-0000-0000-000000000000}"/>
  <bookViews>
    <workbookView xWindow="-108" yWindow="-108" windowWidth="23256" windowHeight="12600" xr2:uid="{00000000-000D-0000-FFFF-FFFF00000000}"/>
  </bookViews>
  <sheets>
    <sheet name="Coefficient Calculator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1" i="3" l="1"/>
  <c r="K11" i="3" l="1"/>
  <c r="J11" i="3"/>
  <c r="J10" i="3"/>
  <c r="J9" i="3"/>
  <c r="J8" i="3"/>
  <c r="I11" i="3"/>
  <c r="I9" i="3"/>
  <c r="I10" i="3"/>
  <c r="M10" i="3"/>
  <c r="K10" i="3"/>
  <c r="M9" i="3" l="1"/>
  <c r="M8" i="3"/>
  <c r="K9" i="3"/>
  <c r="K8" i="3"/>
  <c r="I8" i="3"/>
  <c r="H15" i="3" s="1" a="1"/>
  <c r="I15" i="3" s="1"/>
  <c r="I18" i="3" l="1"/>
  <c r="I17" i="3"/>
  <c r="J16" i="3"/>
  <c r="J15" i="3"/>
  <c r="J18" i="3"/>
  <c r="J17" i="3"/>
  <c r="I16" i="3"/>
  <c r="K15" i="3"/>
  <c r="K16" i="3"/>
  <c r="K17" i="3"/>
  <c r="K18" i="3"/>
  <c r="H16" i="3"/>
  <c r="H15" i="3"/>
  <c r="H18" i="3"/>
  <c r="H17" i="3"/>
  <c r="M15" i="3" l="1" a="1"/>
  <c r="M17" i="3" s="1"/>
  <c r="D19" i="3" s="1"/>
  <c r="M18" i="3" l="1"/>
  <c r="E19" i="3" s="1"/>
  <c r="M15" i="3"/>
  <c r="B19" i="3" s="1"/>
  <c r="M16" i="3"/>
  <c r="C19" i="3" s="1"/>
</calcChain>
</file>

<file path=xl/sharedStrings.xml><?xml version="1.0" encoding="utf-8"?>
<sst xmlns="http://schemas.openxmlformats.org/spreadsheetml/2006/main" count="30" uniqueCount="28">
  <si>
    <t>A</t>
  </si>
  <si>
    <t>B</t>
  </si>
  <si>
    <t>C</t>
  </si>
  <si>
    <t>T1</t>
  </si>
  <si>
    <t>T2</t>
  </si>
  <si>
    <t>T3</t>
  </si>
  <si>
    <t>R1</t>
  </si>
  <si>
    <t>R2</t>
  </si>
  <si>
    <t>R3</t>
  </si>
  <si>
    <t>Inverse of above matrix</t>
  </si>
  <si>
    <t xml:space="preserve">Steinhart-hart equation for estimating the </t>
  </si>
  <si>
    <t>resistance and temperature of an NTC thermistor</t>
  </si>
  <si>
    <t>Steinhart-Hart Coefficents Calculator</t>
  </si>
  <si>
    <t>North Star Sensors</t>
  </si>
  <si>
    <t>Resistance (Ω)</t>
  </si>
  <si>
    <t>Temperature (°C)</t>
  </si>
  <si>
    <t>Starting Matrix given temperature and resistance</t>
  </si>
  <si>
    <t>=</t>
  </si>
  <si>
    <t>Solved Solution using matrix dot product</t>
  </si>
  <si>
    <r>
      <t>Known Values:</t>
    </r>
    <r>
      <rPr>
        <sz val="11"/>
        <color theme="1"/>
        <rFont val="Calibri"/>
        <family val="2"/>
        <scheme val="minor"/>
      </rPr>
      <t xml:space="preserve"> (editable)</t>
    </r>
  </si>
  <si>
    <t>Input</t>
  </si>
  <si>
    <t>Output</t>
  </si>
  <si>
    <t>Cell Color Legend:</t>
  </si>
  <si>
    <t>Solution to Coefficient Values:</t>
  </si>
  <si>
    <t>T4</t>
  </si>
  <si>
    <t>R4</t>
  </si>
  <si>
    <t>D</t>
  </si>
  <si>
    <t>Temperatures and Resistances belonging to an existing NTC thermistor curve should be used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</si>
</sst>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000000000"/>
    <numFmt numFmtId="166" formatCode="0.000000000000000"/>
    <numFmt numFmtId="167" formatCode="0.000000000000E+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2" borderId="1" xfId="0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0" fontId="4" fillId="0" borderId="0" xfId="0" quotePrefix="1" applyFont="1" applyAlignment="1">
      <alignment horizontal="center" vertical="center"/>
    </xf>
    <xf numFmtId="0" fontId="0" fillId="0" borderId="0" xfId="0" applyAlignment="1">
      <alignment vertical="top" wrapText="1"/>
    </xf>
    <xf numFmtId="2" fontId="0" fillId="2" borderId="1" xfId="0" applyNumberFormat="1" applyFill="1" applyBorder="1"/>
    <xf numFmtId="164" fontId="0" fillId="2" borderId="1" xfId="0" applyNumberFormat="1" applyFill="1" applyBorder="1"/>
    <xf numFmtId="0" fontId="1" fillId="0" borderId="0" xfId="0" applyFont="1" applyAlignment="1">
      <alignment horizontal="center"/>
    </xf>
    <xf numFmtId="0" fontId="0" fillId="0" borderId="0" xfId="0" applyFill="1" applyBorder="1" applyAlignment="1">
      <alignment horizontal="right"/>
    </xf>
    <xf numFmtId="165" fontId="0" fillId="3" borderId="13" xfId="0" applyNumberFormat="1" applyFill="1" applyBorder="1"/>
    <xf numFmtId="166" fontId="0" fillId="3" borderId="13" xfId="0" applyNumberFormat="1" applyFill="1" applyBorder="1"/>
    <xf numFmtId="167" fontId="0" fillId="3" borderId="13" xfId="0" applyNumberFormat="1" applyFill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232410</xdr:colOff>
      <xdr:row>2</xdr:row>
      <xdr:rowOff>57150</xdr:rowOff>
    </xdr:from>
    <xdr:to>
      <xdr:col>12</xdr:col>
      <xdr:colOff>499110</xdr:colOff>
      <xdr:row>4</xdr:row>
      <xdr:rowOff>125730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4D082A7-5A9F-4AA3-9005-3AC9B39B21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87877" b="-2141"/>
        <a:stretch/>
      </xdr:blipFill>
      <xdr:spPr>
        <a:xfrm>
          <a:off x="7867650" y="1070610"/>
          <a:ext cx="266700" cy="43434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2</xdr:row>
      <xdr:rowOff>152400</xdr:rowOff>
    </xdr:from>
    <xdr:to>
      <xdr:col>3</xdr:col>
      <xdr:colOff>1196340</xdr:colOff>
      <xdr:row>4</xdr:row>
      <xdr:rowOff>28886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459D22-82BE-46DB-B0E8-FB843F1A4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165860"/>
          <a:ext cx="4030980" cy="242246"/>
        </a:xfrm>
        <a:prstGeom prst="rect">
          <a:avLst/>
        </a:prstGeom>
      </xdr:spPr>
    </xdr:pic>
    <xdr:clientData/>
  </xdr:twoCellAnchor>
  <xdr:twoCellAnchor editAs="oneCell">
    <xdr:from>
      <xdr:col>6</xdr:col>
      <xdr:colOff>838200</xdr:colOff>
      <xdr:row>2</xdr:row>
      <xdr:rowOff>167640</xdr:rowOff>
    </xdr:from>
    <xdr:to>
      <xdr:col>10</xdr:col>
      <xdr:colOff>723900</xdr:colOff>
      <xdr:row>4</xdr:row>
      <xdr:rowOff>44126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45A0054-2E12-4EDD-8DE3-A0E2776E92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451"/>
        <a:stretch/>
      </xdr:blipFill>
      <xdr:spPr>
        <a:xfrm>
          <a:off x="7322820" y="1181100"/>
          <a:ext cx="3649980" cy="2422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tabSelected="1" workbookViewId="0">
      <selection activeCell="A9" sqref="A9:F9"/>
    </sheetView>
  </sheetViews>
  <sheetFormatPr defaultRowHeight="14.4" x14ac:dyDescent="0.3"/>
  <cols>
    <col min="2" max="2" width="17.44140625" customWidth="1"/>
    <col min="3" max="3" width="17.77734375" customWidth="1"/>
    <col min="4" max="4" width="18.88671875" customWidth="1"/>
    <col min="5" max="5" width="18.6640625" customWidth="1"/>
    <col min="6" max="6" width="12.88671875" customWidth="1"/>
    <col min="7" max="7" width="22" customWidth="1"/>
    <col min="8" max="8" width="11.21875" customWidth="1"/>
    <col min="9" max="9" width="10.6640625" customWidth="1"/>
    <col min="10" max="10" width="11" customWidth="1"/>
    <col min="11" max="11" width="11.21875" customWidth="1"/>
    <col min="13" max="13" width="12" bestFit="1" customWidth="1"/>
  </cols>
  <sheetData>
    <row r="1" spans="1:13" ht="46.2" x14ac:dyDescent="0.85">
      <c r="A1" s="27" t="s">
        <v>12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ht="33.6" x14ac:dyDescent="0.65">
      <c r="A2" s="28" t="s">
        <v>13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 ht="15" thickBot="1" x14ac:dyDescent="0.35"/>
    <row r="4" spans="1:13" ht="13.8" customHeight="1" thickTop="1" thickBot="1" x14ac:dyDescent="0.35">
      <c r="E4" s="33" t="s">
        <v>22</v>
      </c>
      <c r="F4" s="34"/>
      <c r="L4" s="17" t="s">
        <v>17</v>
      </c>
    </row>
    <row r="5" spans="1:13" ht="15.6" thickTop="1" thickBot="1" x14ac:dyDescent="0.35">
      <c r="E5" s="35" t="s">
        <v>20</v>
      </c>
      <c r="F5" s="36"/>
    </row>
    <row r="6" spans="1:13" ht="14.4" customHeight="1" thickTop="1" thickBot="1" x14ac:dyDescent="0.35">
      <c r="E6" s="37" t="s">
        <v>21</v>
      </c>
      <c r="F6" s="38"/>
      <c r="H6" s="32" t="s">
        <v>16</v>
      </c>
      <c r="I6" s="32"/>
      <c r="J6" s="32"/>
      <c r="K6" s="32"/>
      <c r="L6" s="32"/>
      <c r="M6" s="32"/>
    </row>
    <row r="7" spans="1:13" ht="15.6" thickTop="1" thickBot="1" x14ac:dyDescent="0.35">
      <c r="B7" t="s">
        <v>10</v>
      </c>
      <c r="H7" s="18"/>
      <c r="I7" s="18"/>
      <c r="J7" s="18"/>
      <c r="K7" s="18"/>
      <c r="L7" s="18"/>
      <c r="M7" s="18"/>
    </row>
    <row r="8" spans="1:13" ht="15" thickTop="1" x14ac:dyDescent="0.3">
      <c r="B8" t="s">
        <v>11</v>
      </c>
      <c r="H8" s="8">
        <v>1</v>
      </c>
      <c r="I8" s="9">
        <f>LN(E12)</f>
        <v>10.393615448523002</v>
      </c>
      <c r="J8" s="9">
        <f>LN(E12)^2</f>
        <v>108.02724209177602</v>
      </c>
      <c r="K8" s="10">
        <f>LN(E12)^3</f>
        <v>1122.7936122664175</v>
      </c>
      <c r="M8" s="4">
        <f>1/(273.15+C12)</f>
        <v>3.6609921288669233E-3</v>
      </c>
    </row>
    <row r="9" spans="1:13" ht="15.6" customHeight="1" x14ac:dyDescent="0.3">
      <c r="A9" s="39" t="s">
        <v>27</v>
      </c>
      <c r="B9" s="39"/>
      <c r="C9" s="39"/>
      <c r="D9" s="39"/>
      <c r="E9" s="39"/>
      <c r="F9" s="39"/>
      <c r="H9" s="11">
        <v>1</v>
      </c>
      <c r="I9" s="3">
        <f>LN(E13)</f>
        <v>9.2103403719761836</v>
      </c>
      <c r="J9" s="3">
        <f>LN(E13)^2</f>
        <v>84.830369767654389</v>
      </c>
      <c r="K9" s="2">
        <f>LN(E13)^3</f>
        <v>781.31657944069514</v>
      </c>
      <c r="L9" s="17" t="s">
        <v>17</v>
      </c>
      <c r="M9" s="5">
        <f>1/(273.15+C13)</f>
        <v>3.3540164346805303E-3</v>
      </c>
    </row>
    <row r="10" spans="1:13" x14ac:dyDescent="0.3">
      <c r="B10" s="30" t="s">
        <v>19</v>
      </c>
      <c r="C10" s="30"/>
      <c r="D10" s="30"/>
      <c r="E10" s="30"/>
      <c r="H10" s="11">
        <v>1</v>
      </c>
      <c r="I10" s="3">
        <f>LN(E14)</f>
        <v>8.189549865011843</v>
      </c>
      <c r="J10" s="3">
        <f>LN(E14)^2</f>
        <v>67.06872699151549</v>
      </c>
      <c r="K10" s="2">
        <f>LN(E14)^3</f>
        <v>549.26268407988186</v>
      </c>
      <c r="M10" s="5">
        <f>1/(273.15+C14)</f>
        <v>3.0945381401825778E-3</v>
      </c>
    </row>
    <row r="11" spans="1:13" ht="15" thickBot="1" x14ac:dyDescent="0.35">
      <c r="B11" s="31" t="s">
        <v>15</v>
      </c>
      <c r="C11" s="31"/>
      <c r="D11" s="31" t="s">
        <v>14</v>
      </c>
      <c r="E11" s="31"/>
      <c r="H11" s="12">
        <v>1</v>
      </c>
      <c r="I11" s="1">
        <f>LN(E15)</f>
        <v>7.4678320842780579</v>
      </c>
      <c r="J11" s="1">
        <f>LN(E15)^2</f>
        <v>55.768516038972763</v>
      </c>
      <c r="K11" s="13">
        <f>LN(E15)^3</f>
        <v>416.46991336841626</v>
      </c>
      <c r="M11" s="6">
        <f>1/(273.15+C15)</f>
        <v>2.9141774734081308E-3</v>
      </c>
    </row>
    <row r="12" spans="1:13" ht="15.6" thickTop="1" thickBot="1" x14ac:dyDescent="0.35">
      <c r="B12" s="16" t="s">
        <v>3</v>
      </c>
      <c r="C12" s="7">
        <v>0</v>
      </c>
      <c r="D12" s="15" t="s">
        <v>6</v>
      </c>
      <c r="E12" s="7">
        <v>32650.5</v>
      </c>
    </row>
    <row r="13" spans="1:13" ht="15" thickBot="1" x14ac:dyDescent="0.35">
      <c r="B13" s="15" t="s">
        <v>4</v>
      </c>
      <c r="C13" s="7">
        <v>25</v>
      </c>
      <c r="D13" s="15" t="s">
        <v>7</v>
      </c>
      <c r="E13" s="20">
        <v>10000</v>
      </c>
      <c r="H13" s="26" t="s">
        <v>9</v>
      </c>
      <c r="I13" s="26"/>
      <c r="J13" s="26"/>
      <c r="K13" s="26"/>
      <c r="M13" t="s">
        <v>18</v>
      </c>
    </row>
    <row r="14" spans="1:13" ht="15" thickBot="1" x14ac:dyDescent="0.35">
      <c r="B14" s="15" t="s">
        <v>5</v>
      </c>
      <c r="C14" s="7">
        <v>50</v>
      </c>
      <c r="D14" s="15" t="s">
        <v>8</v>
      </c>
      <c r="E14" s="19">
        <v>3603.0999999999995</v>
      </c>
    </row>
    <row r="15" spans="1:13" ht="15.6" thickTop="1" thickBot="1" x14ac:dyDescent="0.35">
      <c r="B15" s="22" t="s">
        <v>24</v>
      </c>
      <c r="C15" s="7">
        <v>70</v>
      </c>
      <c r="D15" s="15" t="s">
        <v>25</v>
      </c>
      <c r="E15" s="19">
        <v>1750.8069663793344</v>
      </c>
      <c r="H15" s="8">
        <f t="array" ref="H15:K18">MINVERSE(H8:K11)</f>
        <v>-73.820649079759562</v>
      </c>
      <c r="I15" s="9">
        <v>302.01188100167292</v>
      </c>
      <c r="J15" s="9">
        <v>-440.25908627970023</v>
      </c>
      <c r="K15" s="10">
        <v>213.0678543577867</v>
      </c>
      <c r="M15" s="4">
        <f t="array" ref="M15:M18">MMULT(H15:K18,M8:M11)</f>
        <v>1.2150045419462296E-3</v>
      </c>
    </row>
    <row r="16" spans="1:13" ht="16.2" customHeight="1" x14ac:dyDescent="0.3">
      <c r="H16" s="11">
        <v>26.914131998161462</v>
      </c>
      <c r="I16" s="3">
        <v>-106.37686420979722</v>
      </c>
      <c r="J16" s="3">
        <v>149.11320008241927</v>
      </c>
      <c r="K16" s="2">
        <v>-69.650467870783487</v>
      </c>
      <c r="L16" s="17" t="s">
        <v>17</v>
      </c>
      <c r="M16" s="5">
        <v>2.0533494946384234E-4</v>
      </c>
    </row>
    <row r="17" spans="2:13" x14ac:dyDescent="0.3">
      <c r="B17" s="29" t="s">
        <v>23</v>
      </c>
      <c r="C17" s="29"/>
      <c r="D17" s="29"/>
      <c r="H17" s="11">
        <v>-3.2589943905082874</v>
      </c>
      <c r="I17" s="3">
        <v>12.377335512818128</v>
      </c>
      <c r="J17" s="3">
        <v>-16.672026739531756</v>
      </c>
      <c r="K17" s="2">
        <v>7.5536856172219151</v>
      </c>
      <c r="M17" s="5">
        <v>3.1917631649718003E-6</v>
      </c>
    </row>
    <row r="18" spans="2:13" ht="15" thickBot="1" x14ac:dyDescent="0.35">
      <c r="B18" s="14" t="s">
        <v>0</v>
      </c>
      <c r="C18" s="14" t="s">
        <v>1</v>
      </c>
      <c r="D18" s="14" t="s">
        <v>2</v>
      </c>
      <c r="E18" s="21" t="s">
        <v>26</v>
      </c>
      <c r="H18" s="12">
        <v>0.13105319210200961</v>
      </c>
      <c r="I18" s="1">
        <v>-0.47511944835775505</v>
      </c>
      <c r="J18" s="1">
        <v>0.61584505604780204</v>
      </c>
      <c r="K18" s="13">
        <v>-0.27177879979205666</v>
      </c>
      <c r="M18" s="6">
        <v>-2.9375201025111375E-8</v>
      </c>
    </row>
    <row r="19" spans="2:13" ht="15.6" thickTop="1" thickBot="1" x14ac:dyDescent="0.35">
      <c r="B19" s="24">
        <f>M15</f>
        <v>1.2150045419462296E-3</v>
      </c>
      <c r="C19" s="23">
        <f>M16</f>
        <v>2.0533494946384234E-4</v>
      </c>
      <c r="D19" s="25">
        <f>M17</f>
        <v>3.1917631649718003E-6</v>
      </c>
      <c r="E19" s="25">
        <f>M18</f>
        <v>-2.9375201025111375E-8</v>
      </c>
    </row>
    <row r="20" spans="2:13" ht="15" thickTop="1" x14ac:dyDescent="0.3"/>
  </sheetData>
  <mergeCells count="12">
    <mergeCell ref="H13:K13"/>
    <mergeCell ref="A1:M1"/>
    <mergeCell ref="A2:M2"/>
    <mergeCell ref="B17:D17"/>
    <mergeCell ref="B10:E10"/>
    <mergeCell ref="B11:C11"/>
    <mergeCell ref="D11:E11"/>
    <mergeCell ref="H6:M6"/>
    <mergeCell ref="E4:F4"/>
    <mergeCell ref="E5:F5"/>
    <mergeCell ref="E6:F6"/>
    <mergeCell ref="A9:F9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Coefficient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2019-05-16T17:27:00Z</dcterms:modified>
</cp:coreProperties>
</file>